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_ütem" sheetId="1" r:id="rId1"/>
    <sheet name="2. ütem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C47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pad hiányzik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C27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pad hiányzik</t>
        </r>
      </text>
    </comment>
  </commentList>
</comments>
</file>

<file path=xl/sharedStrings.xml><?xml version="1.0" encoding="utf-8"?>
<sst xmlns="http://schemas.openxmlformats.org/spreadsheetml/2006/main" count="396" uniqueCount="133">
  <si>
    <t>Költségbecslés</t>
  </si>
  <si>
    <t>Bp., XVIII. ker. Szemere István téri játszótér építési munkáinak 1. ütemére</t>
  </si>
  <si>
    <t>I.</t>
  </si>
  <si>
    <t>Bontás, előkészítő munkák</t>
  </si>
  <si>
    <t>1.</t>
  </si>
  <si>
    <t>Beton szegély bontása</t>
  </si>
  <si>
    <t>a:</t>
  </si>
  <si>
    <t>fm</t>
  </si>
  <si>
    <t>d:</t>
  </si>
  <si>
    <t>2.</t>
  </si>
  <si>
    <t xml:space="preserve">Gyöngykavics burkolat bontása  felújítás céljából </t>
  </si>
  <si>
    <t>15 cm vtg-ban</t>
  </si>
  <si>
    <t>m2</t>
  </si>
  <si>
    <t>3.</t>
  </si>
  <si>
    <t xml:space="preserve">Gumilapok bontása meglévő lengőhinták alól beton aljzat </t>
  </si>
  <si>
    <t>meghagyásával</t>
  </si>
  <si>
    <t>4.</t>
  </si>
  <si>
    <t>Városligeti típusú pad bontása</t>
  </si>
  <si>
    <t>db</t>
  </si>
  <si>
    <t>5.</t>
  </si>
  <si>
    <t>Lapkő burkolat bontása</t>
  </si>
  <si>
    <t>6.</t>
  </si>
  <si>
    <t>Helyszínen talált beton pontalap bontása 40x40x80 cm-es</t>
  </si>
  <si>
    <t>méretben</t>
  </si>
  <si>
    <t>7.</t>
  </si>
  <si>
    <t>Rönk homokozószegély és támfal bontása</t>
  </si>
  <si>
    <t>8.</t>
  </si>
  <si>
    <t>Meglévő rugós játék bontása későbbi áthelyezés számára</t>
  </si>
  <si>
    <t>9.</t>
  </si>
  <si>
    <t>Tükör kiemelése burkolatok, számára géppel,</t>
  </si>
  <si>
    <t>kiegészítő kézi munkával, sík felületen III.-IV.o. talaj esetén</t>
  </si>
  <si>
    <t xml:space="preserve">- térkő burkolat számára: 29 cm </t>
  </si>
  <si>
    <t>- ütéscsillapító homokburkolat számára: 50 cm</t>
  </si>
  <si>
    <t>- homokozó számára: 20 cm</t>
  </si>
  <si>
    <t>m3</t>
  </si>
  <si>
    <t>10.</t>
  </si>
  <si>
    <t>Tükör készítés burkolatok számára - a megfelelő lejtés-</t>
  </si>
  <si>
    <t>viszonyok kialakításával géppel, kiegészítő kézi munkával</t>
  </si>
  <si>
    <t>11.</t>
  </si>
  <si>
    <t xml:space="preserve">Tükör tömörítése géppel, kiegészítő kézi munkával, </t>
  </si>
  <si>
    <t>95 %-os tömörségi fokig</t>
  </si>
  <si>
    <t>12.</t>
  </si>
  <si>
    <t>Bontásból és tükörkiemelésből származó anyagok</t>
  </si>
  <si>
    <t>belső mozgatása</t>
  </si>
  <si>
    <t>13.</t>
  </si>
  <si>
    <t xml:space="preserve">Bontásból származó anyagok járműre </t>
  </si>
  <si>
    <t>rakása és elszállítása lerakóhelyre</t>
  </si>
  <si>
    <t>15% lazulást feltételezve, lerakóhelyi</t>
  </si>
  <si>
    <t>díjjal együtt</t>
  </si>
  <si>
    <t>Bontás, előkészítő munkák összesen:</t>
  </si>
  <si>
    <t>+ ÁFA</t>
  </si>
  <si>
    <t>II.</t>
  </si>
  <si>
    <t>Burkolatépítés</t>
  </si>
  <si>
    <t xml:space="preserve">Kerti szegély fektetése árokásással betonba ágyazva, </t>
  </si>
  <si>
    <t>simító cementhabarccsal hézagolva</t>
  </si>
  <si>
    <t>100x20x5 cm méretben szürke színben</t>
  </si>
  <si>
    <t xml:space="preserve">Kiemelt rönk homokozó és támfal készítése15 cm átm-jű </t>
  </si>
  <si>
    <t>állított rönkök felhasználásával telített anyagból beton</t>
  </si>
  <si>
    <t>megtámasztással, átl. 30 cm látszó magassággal</t>
  </si>
  <si>
    <t xml:space="preserve">Kiselemes 6 cm vtg. Semmelrock 'Citytop'  burkolat </t>
  </si>
  <si>
    <t xml:space="preserve">építése gyalogos forgalom számára a következő </t>
  </si>
  <si>
    <t xml:space="preserve">szerkezeti rétegrend alapján </t>
  </si>
  <si>
    <t>(vagy színben és méretben azzal egyenértékű anyagból)</t>
  </si>
  <si>
    <t>- 6 cm térkő (szürke)</t>
  </si>
  <si>
    <t>- 3 cm vtg 0/4 folyami homok ágyazó réteg</t>
  </si>
  <si>
    <t>- 5 cm vtg 5/20  zúzottkő alap tömörítve</t>
  </si>
  <si>
    <t>- 15 cm vtg 20/55 zúzottkő alap tömörítve</t>
  </si>
  <si>
    <t>- tömörített altalaj</t>
  </si>
  <si>
    <t>Gyöngykavics burkolat felülterítése az alábbi rétegrend szerint:</t>
  </si>
  <si>
    <t>- 3 cm vtg. gyöngykavics</t>
  </si>
  <si>
    <t>- 1 cm agyag</t>
  </si>
  <si>
    <t>- 20 cm 5/20 zúzottkő alap tömörítve</t>
  </si>
  <si>
    <t>Gumi ragasztása meglévő beton aljzatra 40 mm -es vtg-ban</t>
  </si>
  <si>
    <t>lengőhinták alá</t>
  </si>
  <si>
    <t xml:space="preserve">Homok betöltése homokozóba 30 cm vtg-ban geotextil </t>
  </si>
  <si>
    <t>béleléssel, homokozó alján bontott lapkövek felhasználásával</t>
  </si>
  <si>
    <t xml:space="preserve">Ütéscsillapító homok burkolat építése tervezett </t>
  </si>
  <si>
    <t>játszóeszköz alá a következő szerkezeti rétegrend alapján:</t>
  </si>
  <si>
    <r>
      <t>-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50 cm vtg. 0,2-2 mm szemcseméretű mosott folyami homok</t>
    </r>
  </si>
  <si>
    <t>Burkolatépítés összesen:</t>
  </si>
  <si>
    <t>III.</t>
  </si>
  <si>
    <t>Játszóeszköz kihelyezés</t>
  </si>
  <si>
    <t>Meglévő rugós játék áthelyezése gyöngykavics burkolatba</t>
  </si>
  <si>
    <t>Meglévő játszóvár felújítása:</t>
  </si>
  <si>
    <t>- rámpa cseréje</t>
  </si>
  <si>
    <t>- 1 db tartóoszlop cseréje</t>
  </si>
  <si>
    <t>- játék csiszolása, festése</t>
  </si>
  <si>
    <t>ktg</t>
  </si>
  <si>
    <t>Többszemélyes rugós mérleghinta kihelyezése gyöngykavics</t>
  </si>
  <si>
    <t>burkolatba</t>
  </si>
  <si>
    <t>ABC-Team 841281000 Béka</t>
  </si>
  <si>
    <t>Egyszemélyes bébi rugós kihelyezése gyöngykavics</t>
  </si>
  <si>
    <t>ABC-Team 841241105 Katicabogár</t>
  </si>
  <si>
    <t>Játszóeszköz kihelyezése összesen:</t>
  </si>
  <si>
    <t>+ÁFA</t>
  </si>
  <si>
    <t>IV.</t>
  </si>
  <si>
    <t>Parkberendezési tárgyak kihelyezése</t>
  </si>
  <si>
    <t>Ülőpad kihelyezése térkő burkolatra, valamint gyepbe</t>
  </si>
  <si>
    <t>Ila típusú (Oberleitner-Bau)</t>
  </si>
  <si>
    <t>Piknik garnitúra kihelyezése gyöngykavics burkolatba</t>
  </si>
  <si>
    <t>Piknik típusú (Oberleitner-Bau)</t>
  </si>
  <si>
    <t>Parkberendezési tárgyak kihelyezése összesen:</t>
  </si>
  <si>
    <t>VI.</t>
  </si>
  <si>
    <t>Növénytelepítés</t>
  </si>
  <si>
    <t>Gyepnyesés tervezett zöldfelület helyén 10 cm vtg-ban</t>
  </si>
  <si>
    <t xml:space="preserve">Gödörásás növényültetéshez, száraz, földnedves talajban </t>
  </si>
  <si>
    <t>50%-os talajcserével</t>
  </si>
  <si>
    <t xml:space="preserve">- 40x40x40 cm-es méretben </t>
  </si>
  <si>
    <t xml:space="preserve">- 100x100x100 cm-es méretben </t>
  </si>
  <si>
    <t>Konténeres lombhullató cserjék ültetése növényjegyzék</t>
  </si>
  <si>
    <t>alapján K 40/60 cm méretben</t>
  </si>
  <si>
    <t>Lombhullató fák ültetése növényjegyzék alapján SF 14/16</t>
  </si>
  <si>
    <t xml:space="preserve">Termőföld terítés burkolatépítés mentén 5 cm vtg-ban </t>
  </si>
  <si>
    <t>1 m széles sávban</t>
  </si>
  <si>
    <t>Gyepfelújítás fűmagvetéssel 5 dkg/m2 fűmag felhasználásával</t>
  </si>
  <si>
    <t xml:space="preserve">Gyepnyesésből és gödörásából származó anyagok belső </t>
  </si>
  <si>
    <t>mozgatása</t>
  </si>
  <si>
    <t xml:space="preserve">Gyepnyesésből és gödörásából származó anyagok járműre </t>
  </si>
  <si>
    <t>rakása és elszállítása lerakóhelyre 15% lazulást</t>
  </si>
  <si>
    <t>feltételezve, lerakóhelyi díjjal együtt</t>
  </si>
  <si>
    <t>Növénytelepítés összesen:</t>
  </si>
  <si>
    <t>Összesítő</t>
  </si>
  <si>
    <t>Összesen:</t>
  </si>
  <si>
    <t>Bp., XVIII. ker. Szemere István téri játszótér építési munkáinak 2. ütemére</t>
  </si>
  <si>
    <t>Lapkő tipegő bontása</t>
  </si>
  <si>
    <t>- gyöngykavics burkolat számára: 24 cm</t>
  </si>
  <si>
    <t>Gyöngykavics burkolat készítése az alábbi rétegrend szerint:</t>
  </si>
  <si>
    <t>Játszóhajó kihelyezése gyöngykavics burkolatba</t>
  </si>
  <si>
    <t>ABC-Team 8410630100 Jannik</t>
  </si>
  <si>
    <t>Trambulin kihelyezése gyöngykavics burkolatba</t>
  </si>
  <si>
    <t>ABC-Team 700600105</t>
  </si>
  <si>
    <t>Rugós mérleghinta kihelyezése homokburkolatba</t>
  </si>
  <si>
    <t>ABC-Team 841291000 Kutya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</si>
</sst>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0.0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17" applyNumberFormat="1" applyFont="1" applyAlignment="1">
      <alignment/>
    </xf>
    <xf numFmtId="0" fontId="2" fillId="0" borderId="0" xfId="0" applyFont="1" applyAlignment="1">
      <alignment/>
    </xf>
    <xf numFmtId="164" fontId="0" fillId="0" borderId="0" xfId="17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5" fontId="0" fillId="0" borderId="0" xfId="0" applyNumberFormat="1" applyAlignment="1">
      <alignment/>
    </xf>
    <xf numFmtId="0" fontId="3" fillId="0" borderId="1" xfId="0" applyFont="1" applyFill="1" applyBorder="1" applyAlignment="1" quotePrefix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17" applyNumberFormat="1" applyFont="1" applyFill="1" applyBorder="1" applyAlignment="1">
      <alignment/>
    </xf>
    <xf numFmtId="164" fontId="0" fillId="0" borderId="1" xfId="17" applyNumberFormat="1" applyFont="1" applyBorder="1" applyAlignment="1">
      <alignment/>
    </xf>
    <xf numFmtId="164" fontId="2" fillId="0" borderId="0" xfId="17" applyNumberFormat="1" applyFont="1" applyAlignment="1">
      <alignment/>
    </xf>
    <xf numFmtId="164" fontId="2" fillId="0" borderId="0" xfId="17" applyNumberFormat="1" applyFont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17" applyNumberFormat="1" applyFont="1" applyFill="1" applyBorder="1" applyAlignment="1">
      <alignment/>
    </xf>
    <xf numFmtId="164" fontId="0" fillId="0" borderId="0" xfId="17" applyNumberFormat="1" applyFont="1" applyBorder="1" applyAlignment="1">
      <alignment/>
    </xf>
    <xf numFmtId="164" fontId="0" fillId="0" borderId="1" xfId="17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" xfId="0" applyFont="1" applyBorder="1" applyAlignment="1" quotePrefix="1">
      <alignment/>
    </xf>
    <xf numFmtId="1" fontId="0" fillId="0" borderId="0" xfId="0" applyNumberFormat="1" applyBorder="1" applyAlignment="1">
      <alignment/>
    </xf>
    <xf numFmtId="164" fontId="6" fillId="0" borderId="0" xfId="17" applyNumberFormat="1" applyFont="1" applyAlignment="1">
      <alignment/>
    </xf>
    <xf numFmtId="0" fontId="0" fillId="0" borderId="1" xfId="0" applyFont="1" applyBorder="1" applyAlignment="1">
      <alignment/>
    </xf>
    <xf numFmtId="164" fontId="6" fillId="0" borderId="1" xfId="17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17" applyNumberFormat="1" applyFont="1" applyAlignment="1">
      <alignment/>
    </xf>
    <xf numFmtId="164" fontId="10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9"/>
  <sheetViews>
    <sheetView tabSelected="1" workbookViewId="0" topLeftCell="A154">
      <selection activeCell="B31" sqref="B31"/>
    </sheetView>
  </sheetViews>
  <sheetFormatPr defaultColWidth="9.140625" defaultRowHeight="12.75"/>
  <cols>
    <col min="1" max="1" width="2.8515625" style="0" bestFit="1" customWidth="1"/>
    <col min="2" max="2" width="49.421875" style="0" customWidth="1"/>
    <col min="3" max="3" width="5.57421875" style="0" bestFit="1" customWidth="1"/>
    <col min="4" max="4" width="3.57421875" style="0" bestFit="1" customWidth="1"/>
    <col min="5" max="5" width="2.57421875" style="0" bestFit="1" customWidth="1"/>
    <col min="6" max="6" width="12.57421875" style="1" bestFit="1" customWidth="1"/>
    <col min="7" max="7" width="13.7109375" style="1" bestFit="1" customWidth="1"/>
    <col min="8" max="8" width="14.140625" style="1" bestFit="1" customWidth="1"/>
  </cols>
  <sheetData>
    <row r="1" ht="12.75"/>
    <row r="2" ht="12.75"/>
    <row r="3" ht="12.75"/>
    <row r="4" spans="1:8" ht="15.75">
      <c r="A4" s="44" t="s">
        <v>0</v>
      </c>
      <c r="B4" s="44"/>
      <c r="C4" s="44"/>
      <c r="D4" s="44"/>
      <c r="E4" s="44"/>
      <c r="F4" s="44"/>
      <c r="G4" s="44"/>
      <c r="H4" s="44"/>
    </row>
    <row r="5" spans="1:8" ht="12.75">
      <c r="A5" s="45" t="s">
        <v>1</v>
      </c>
      <c r="B5" s="45"/>
      <c r="C5" s="45"/>
      <c r="D5" s="45"/>
      <c r="E5" s="45"/>
      <c r="F5" s="45"/>
      <c r="G5" s="45"/>
      <c r="H5" s="45"/>
    </row>
    <row r="6" ht="12.75"/>
    <row r="7" spans="1:2" ht="12.75">
      <c r="A7" s="2" t="s">
        <v>2</v>
      </c>
      <c r="B7" s="2" t="s">
        <v>3</v>
      </c>
    </row>
    <row r="8" ht="12.75"/>
    <row r="9" spans="1:7" ht="12.75">
      <c r="A9" t="s">
        <v>4</v>
      </c>
      <c r="B9" t="s">
        <v>5</v>
      </c>
      <c r="E9" t="s">
        <v>6</v>
      </c>
      <c r="F9" s="3"/>
      <c r="G9" s="1">
        <f>C10*F9</f>
        <v>0</v>
      </c>
    </row>
    <row r="10" spans="3:8" ht="12.75">
      <c r="C10">
        <v>123</v>
      </c>
      <c r="D10" t="s">
        <v>7</v>
      </c>
      <c r="E10" t="s">
        <v>8</v>
      </c>
      <c r="F10" s="3"/>
      <c r="H10" s="1">
        <f>C10*F10</f>
        <v>0</v>
      </c>
    </row>
    <row r="11" ht="12.75">
      <c r="F11" s="3"/>
    </row>
    <row r="12" spans="1:7" ht="12.75">
      <c r="A12" t="s">
        <v>9</v>
      </c>
      <c r="B12" t="s">
        <v>10</v>
      </c>
      <c r="E12" t="s">
        <v>6</v>
      </c>
      <c r="F12" s="3"/>
      <c r="G12" s="1">
        <f>C13*F12</f>
        <v>0</v>
      </c>
    </row>
    <row r="13" spans="2:8" ht="12.75">
      <c r="B13" t="s">
        <v>11</v>
      </c>
      <c r="C13">
        <v>145</v>
      </c>
      <c r="D13" t="s">
        <v>12</v>
      </c>
      <c r="E13" t="s">
        <v>8</v>
      </c>
      <c r="F13" s="3"/>
      <c r="H13" s="1">
        <f>C13*F13</f>
        <v>0</v>
      </c>
    </row>
    <row r="14" ht="12.75">
      <c r="F14" s="3"/>
    </row>
    <row r="15" spans="1:7" ht="12.75">
      <c r="A15" t="s">
        <v>13</v>
      </c>
      <c r="B15" t="s">
        <v>14</v>
      </c>
      <c r="E15" t="s">
        <v>6</v>
      </c>
      <c r="F15" s="3"/>
      <c r="G15" s="1">
        <f>C16*F15</f>
        <v>0</v>
      </c>
    </row>
    <row r="16" spans="2:8" ht="12.75">
      <c r="B16" t="s">
        <v>15</v>
      </c>
      <c r="C16">
        <f>2*7.5*2.5</f>
        <v>37.5</v>
      </c>
      <c r="D16" t="s">
        <v>12</v>
      </c>
      <c r="E16" t="s">
        <v>8</v>
      </c>
      <c r="F16" s="3"/>
      <c r="H16" s="1">
        <f>C16*F16</f>
        <v>0</v>
      </c>
    </row>
    <row r="17" ht="12.75">
      <c r="F17" s="3"/>
    </row>
    <row r="18" spans="1:7" ht="12.75">
      <c r="A18" t="s">
        <v>16</v>
      </c>
      <c r="B18" t="s">
        <v>17</v>
      </c>
      <c r="E18" t="s">
        <v>6</v>
      </c>
      <c r="F18" s="3"/>
      <c r="G18" s="1">
        <f>C19*F18</f>
        <v>0</v>
      </c>
    </row>
    <row r="19" spans="3:8" ht="12.75">
      <c r="C19">
        <v>2</v>
      </c>
      <c r="D19" t="s">
        <v>18</v>
      </c>
      <c r="E19" t="s">
        <v>8</v>
      </c>
      <c r="F19" s="3"/>
      <c r="H19" s="1">
        <f>C19*F19</f>
        <v>0</v>
      </c>
    </row>
    <row r="20" ht="12.75">
      <c r="F20" s="3"/>
    </row>
    <row r="21" spans="1:7" ht="12.75">
      <c r="A21" t="s">
        <v>19</v>
      </c>
      <c r="B21" t="s">
        <v>20</v>
      </c>
      <c r="E21" t="s">
        <v>6</v>
      </c>
      <c r="F21" s="3"/>
      <c r="G21" s="1">
        <f>C22*F21</f>
        <v>0</v>
      </c>
    </row>
    <row r="22" spans="3:8" ht="12.75">
      <c r="C22">
        <f>66</f>
        <v>66</v>
      </c>
      <c r="D22" t="s">
        <v>12</v>
      </c>
      <c r="E22" t="s">
        <v>8</v>
      </c>
      <c r="F22" s="3"/>
      <c r="H22" s="1">
        <f>C22*F22</f>
        <v>0</v>
      </c>
    </row>
    <row r="23" ht="12.75">
      <c r="F23" s="3"/>
    </row>
    <row r="24" spans="1:7" ht="12.75">
      <c r="A24" t="s">
        <v>21</v>
      </c>
      <c r="B24" t="s">
        <v>22</v>
      </c>
      <c r="E24" t="s">
        <v>6</v>
      </c>
      <c r="F24" s="3"/>
      <c r="G24" s="1">
        <f>C25*F24</f>
        <v>0</v>
      </c>
    </row>
    <row r="25" spans="2:8" ht="12.75">
      <c r="B25" t="s">
        <v>23</v>
      </c>
      <c r="C25">
        <v>2</v>
      </c>
      <c r="D25" t="s">
        <v>18</v>
      </c>
      <c r="E25" t="s">
        <v>8</v>
      </c>
      <c r="F25" s="3"/>
      <c r="H25" s="1">
        <f>C25*F25</f>
        <v>0</v>
      </c>
    </row>
    <row r="26" ht="12.75">
      <c r="F26" s="3"/>
    </row>
    <row r="27" spans="1:7" ht="12.75">
      <c r="A27" t="s">
        <v>24</v>
      </c>
      <c r="B27" t="s">
        <v>25</v>
      </c>
      <c r="E27" t="s">
        <v>6</v>
      </c>
      <c r="F27" s="3"/>
      <c r="G27" s="1">
        <f>C28*F27</f>
        <v>0</v>
      </c>
    </row>
    <row r="28" spans="3:8" ht="12.75">
      <c r="C28">
        <v>36</v>
      </c>
      <c r="D28" t="s">
        <v>7</v>
      </c>
      <c r="E28" t="s">
        <v>8</v>
      </c>
      <c r="F28" s="3"/>
      <c r="H28" s="1">
        <f>C28*F28</f>
        <v>0</v>
      </c>
    </row>
    <row r="29" ht="12.75">
      <c r="F29" s="3"/>
    </row>
    <row r="30" spans="1:7" ht="12.75">
      <c r="A30" t="s">
        <v>26</v>
      </c>
      <c r="B30" t="s">
        <v>27</v>
      </c>
      <c r="E30" t="s">
        <v>6</v>
      </c>
      <c r="F30" s="3"/>
      <c r="G30" s="1">
        <f>C31*F30</f>
        <v>0</v>
      </c>
    </row>
    <row r="31" spans="3:8" ht="12.75">
      <c r="C31">
        <v>1</v>
      </c>
      <c r="D31" t="s">
        <v>18</v>
      </c>
      <c r="E31" t="s">
        <v>8</v>
      </c>
      <c r="F31" s="3"/>
      <c r="H31" s="1">
        <f>C31*F31</f>
        <v>0</v>
      </c>
    </row>
    <row r="32" ht="12.75">
      <c r="F32" s="3"/>
    </row>
    <row r="33" spans="1:6" ht="16.5">
      <c r="A33" t="s">
        <v>28</v>
      </c>
      <c r="B33" s="4" t="s">
        <v>29</v>
      </c>
      <c r="F33" s="3"/>
    </row>
    <row r="34" spans="2:6" ht="16.5">
      <c r="B34" s="4" t="s">
        <v>30</v>
      </c>
      <c r="F34" s="3"/>
    </row>
    <row r="35" spans="2:6" ht="16.5">
      <c r="B35" s="5" t="s">
        <v>31</v>
      </c>
      <c r="C35" s="6">
        <f>C76*0.29</f>
        <v>30.043999999999997</v>
      </c>
      <c r="F35" s="3"/>
    </row>
    <row r="36" spans="2:6" ht="16.5">
      <c r="B36" s="5" t="s">
        <v>32</v>
      </c>
      <c r="C36">
        <f>C93*0.5</f>
        <v>44.5</v>
      </c>
      <c r="F36" s="3"/>
    </row>
    <row r="37" spans="2:7" ht="16.5">
      <c r="B37" s="7" t="s">
        <v>33</v>
      </c>
      <c r="C37" s="8">
        <f>C88*0.2</f>
        <v>2.06</v>
      </c>
      <c r="E37" t="s">
        <v>6</v>
      </c>
      <c r="F37" s="3"/>
      <c r="G37" s="1">
        <f>C38*F37</f>
        <v>0</v>
      </c>
    </row>
    <row r="38" spans="2:8" ht="16.5">
      <c r="B38" s="4"/>
      <c r="C38" s="6">
        <f>SUM(C35:C37)</f>
        <v>76.604</v>
      </c>
      <c r="D38" t="s">
        <v>34</v>
      </c>
      <c r="E38" t="s">
        <v>8</v>
      </c>
      <c r="F38" s="3"/>
      <c r="H38" s="1">
        <f>C38*F38</f>
        <v>0</v>
      </c>
    </row>
    <row r="39" spans="2:6" ht="16.5">
      <c r="B39" s="4"/>
      <c r="F39" s="3"/>
    </row>
    <row r="40" spans="1:7" ht="16.5">
      <c r="A40" t="s">
        <v>35</v>
      </c>
      <c r="B40" s="4" t="s">
        <v>36</v>
      </c>
      <c r="E40" t="s">
        <v>6</v>
      </c>
      <c r="F40" s="3"/>
      <c r="G40" s="1">
        <f>C41*F40</f>
        <v>0</v>
      </c>
    </row>
    <row r="41" spans="2:8" ht="16.5">
      <c r="B41" s="4" t="s">
        <v>37</v>
      </c>
      <c r="C41">
        <f>C93+C76+C82</f>
        <v>348.6</v>
      </c>
      <c r="D41" t="s">
        <v>12</v>
      </c>
      <c r="E41" t="s">
        <v>8</v>
      </c>
      <c r="F41" s="3"/>
      <c r="H41" s="1">
        <f>C41*F41</f>
        <v>0</v>
      </c>
    </row>
    <row r="42" ht="12.75">
      <c r="F42" s="3"/>
    </row>
    <row r="43" spans="1:7" ht="16.5">
      <c r="A43" t="s">
        <v>38</v>
      </c>
      <c r="B43" s="4" t="s">
        <v>39</v>
      </c>
      <c r="E43" t="s">
        <v>6</v>
      </c>
      <c r="F43" s="3"/>
      <c r="G43" s="1">
        <f>C44*F43</f>
        <v>0</v>
      </c>
    </row>
    <row r="44" spans="2:8" ht="16.5">
      <c r="B44" s="4" t="s">
        <v>40</v>
      </c>
      <c r="C44">
        <f>C41</f>
        <v>348.6</v>
      </c>
      <c r="D44" t="s">
        <v>12</v>
      </c>
      <c r="E44" t="s">
        <v>8</v>
      </c>
      <c r="F44" s="3"/>
      <c r="H44" s="1">
        <f>C44*F44</f>
        <v>0</v>
      </c>
    </row>
    <row r="45" ht="12.75">
      <c r="F45" s="3"/>
    </row>
    <row r="46" spans="1:7" ht="12.75">
      <c r="A46" t="s">
        <v>41</v>
      </c>
      <c r="B46" t="s">
        <v>42</v>
      </c>
      <c r="E46" t="s">
        <v>6</v>
      </c>
      <c r="F46" s="3"/>
      <c r="G46" s="1">
        <f>C47*F46</f>
        <v>0</v>
      </c>
    </row>
    <row r="47" spans="2:8" ht="12.75">
      <c r="B47" t="s">
        <v>43</v>
      </c>
      <c r="C47" s="6">
        <f>(C10*0.05*0.2+C13*0.15+C16*0.04+C22*0.06+C25*0.4*0.4*0.8+C28*0.7*0.2+C38)*1.15</f>
        <v>126.89099999999999</v>
      </c>
      <c r="D47" t="s">
        <v>34</v>
      </c>
      <c r="E47" t="s">
        <v>8</v>
      </c>
      <c r="F47" s="3"/>
      <c r="H47" s="1">
        <f>C47*F47</f>
        <v>0</v>
      </c>
    </row>
    <row r="48" ht="12.75">
      <c r="F48" s="3"/>
    </row>
    <row r="49" spans="1:6" ht="12.75">
      <c r="A49" t="s">
        <v>44</v>
      </c>
      <c r="B49" t="s">
        <v>45</v>
      </c>
      <c r="F49" s="3"/>
    </row>
    <row r="50" spans="2:6" ht="12.75">
      <c r="B50" t="s">
        <v>46</v>
      </c>
      <c r="F50" s="3"/>
    </row>
    <row r="51" spans="2:7" ht="12.75">
      <c r="B51" t="s">
        <v>47</v>
      </c>
      <c r="E51" t="s">
        <v>6</v>
      </c>
      <c r="F51" s="3"/>
      <c r="G51" s="1">
        <f>C52*F51</f>
        <v>0</v>
      </c>
    </row>
    <row r="52" spans="2:8" ht="12.75">
      <c r="B52" t="s">
        <v>48</v>
      </c>
      <c r="C52" s="8">
        <f>C47</f>
        <v>126.89099999999999</v>
      </c>
      <c r="D52" s="9" t="s">
        <v>34</v>
      </c>
      <c r="E52" s="9" t="s">
        <v>8</v>
      </c>
      <c r="F52" s="10"/>
      <c r="G52" s="11"/>
      <c r="H52" s="11">
        <f>C52*F52</f>
        <v>0</v>
      </c>
    </row>
    <row r="53" spans="7:8" ht="12.75">
      <c r="G53" s="1">
        <f>SUM(G9:G52)</f>
        <v>0</v>
      </c>
      <c r="H53" s="1">
        <f>SUM(H10:H52)</f>
        <v>0</v>
      </c>
    </row>
    <row r="55" spans="2:7" ht="12.75">
      <c r="B55" s="2" t="s">
        <v>49</v>
      </c>
      <c r="C55" s="2"/>
      <c r="D55" s="2"/>
      <c r="E55" s="2"/>
      <c r="F55" s="12">
        <v>1055000</v>
      </c>
      <c r="G55" s="13" t="s">
        <v>50</v>
      </c>
    </row>
    <row r="58" spans="1:2" ht="12.75">
      <c r="A58" s="2" t="s">
        <v>51</v>
      </c>
      <c r="B58" s="2" t="s">
        <v>52</v>
      </c>
    </row>
    <row r="60" spans="1:2" ht="16.5">
      <c r="A60" t="s">
        <v>4</v>
      </c>
      <c r="B60" s="14" t="s">
        <v>53</v>
      </c>
    </row>
    <row r="61" spans="2:7" ht="16.5">
      <c r="B61" s="14" t="s">
        <v>54</v>
      </c>
      <c r="E61" t="s">
        <v>6</v>
      </c>
      <c r="F61" s="3"/>
      <c r="G61" s="1">
        <f>C62*F61</f>
        <v>0</v>
      </c>
    </row>
    <row r="62" spans="2:8" ht="16.5">
      <c r="B62" s="15" t="s">
        <v>55</v>
      </c>
      <c r="C62">
        <f>130.1</f>
        <v>130.1</v>
      </c>
      <c r="D62" t="s">
        <v>7</v>
      </c>
      <c r="E62" t="s">
        <v>8</v>
      </c>
      <c r="F62" s="3"/>
      <c r="H62" s="1">
        <f>C62*F62</f>
        <v>0</v>
      </c>
    </row>
    <row r="63" spans="2:6" ht="12.75">
      <c r="B63" s="16"/>
      <c r="F63" s="3"/>
    </row>
    <row r="64" spans="1:6" ht="12.75">
      <c r="A64" t="s">
        <v>9</v>
      </c>
      <c r="B64" s="17" t="s">
        <v>56</v>
      </c>
      <c r="F64" s="3"/>
    </row>
    <row r="65" spans="2:7" ht="12.75">
      <c r="B65" s="16" t="s">
        <v>57</v>
      </c>
      <c r="E65" t="s">
        <v>6</v>
      </c>
      <c r="F65" s="3"/>
      <c r="G65" s="1">
        <f>C66*F65</f>
        <v>0</v>
      </c>
    </row>
    <row r="66" spans="2:8" ht="12.75">
      <c r="B66" s="16" t="s">
        <v>58</v>
      </c>
      <c r="C66">
        <f>11.9+24.8</f>
        <v>36.7</v>
      </c>
      <c r="D66" t="s">
        <v>7</v>
      </c>
      <c r="E66" t="s">
        <v>8</v>
      </c>
      <c r="F66" s="3"/>
      <c r="H66" s="1">
        <f>C66*F66</f>
        <v>0</v>
      </c>
    </row>
    <row r="67" spans="2:6" ht="12.75">
      <c r="B67" s="16"/>
      <c r="F67" s="3"/>
    </row>
    <row r="68" spans="1:6" ht="16.5">
      <c r="A68" t="s">
        <v>13</v>
      </c>
      <c r="B68" s="18" t="s">
        <v>59</v>
      </c>
      <c r="F68" s="3"/>
    </row>
    <row r="69" spans="2:6" ht="16.5">
      <c r="B69" s="18" t="s">
        <v>60</v>
      </c>
      <c r="F69" s="3"/>
    </row>
    <row r="70" spans="2:6" ht="16.5">
      <c r="B70" s="18" t="s">
        <v>61</v>
      </c>
      <c r="F70" s="3"/>
    </row>
    <row r="71" spans="2:6" ht="16.5">
      <c r="B71" s="19" t="s">
        <v>62</v>
      </c>
      <c r="F71" s="3"/>
    </row>
    <row r="72" spans="2:6" ht="16.5">
      <c r="B72" s="19" t="s">
        <v>63</v>
      </c>
      <c r="F72" s="3"/>
    </row>
    <row r="73" spans="2:6" ht="16.5">
      <c r="B73" s="18" t="s">
        <v>64</v>
      </c>
      <c r="F73" s="3"/>
    </row>
    <row r="74" spans="2:6" ht="16.5">
      <c r="B74" s="19" t="s">
        <v>65</v>
      </c>
      <c r="F74" s="3"/>
    </row>
    <row r="75" spans="2:7" ht="16.5">
      <c r="B75" s="19" t="s">
        <v>66</v>
      </c>
      <c r="E75" t="s">
        <v>6</v>
      </c>
      <c r="F75" s="3"/>
      <c r="G75" s="1">
        <f>C76*F75</f>
        <v>0</v>
      </c>
    </row>
    <row r="76" spans="2:8" ht="16.5">
      <c r="B76" s="19" t="s">
        <v>67</v>
      </c>
      <c r="C76">
        <v>103.6</v>
      </c>
      <c r="D76" t="s">
        <v>12</v>
      </c>
      <c r="E76" t="s">
        <v>8</v>
      </c>
      <c r="F76" s="3"/>
      <c r="H76" s="1">
        <f>C76*F76</f>
        <v>0</v>
      </c>
    </row>
    <row r="77" spans="2:6" ht="16.5">
      <c r="B77" s="19"/>
      <c r="F77" s="3"/>
    </row>
    <row r="78" spans="1:6" ht="16.5">
      <c r="A78" t="s">
        <v>16</v>
      </c>
      <c r="B78" s="15" t="s">
        <v>68</v>
      </c>
      <c r="F78" s="3"/>
    </row>
    <row r="79" spans="2:6" ht="16.5">
      <c r="B79" s="20" t="s">
        <v>69</v>
      </c>
      <c r="F79" s="3"/>
    </row>
    <row r="80" spans="2:6" ht="16.5">
      <c r="B80" s="20" t="s">
        <v>70</v>
      </c>
      <c r="F80" s="3"/>
    </row>
    <row r="81" spans="2:7" ht="16.5">
      <c r="B81" s="20" t="s">
        <v>71</v>
      </c>
      <c r="E81" t="s">
        <v>6</v>
      </c>
      <c r="F81" s="3"/>
      <c r="G81" s="1">
        <f>C82*F81</f>
        <v>0</v>
      </c>
    </row>
    <row r="82" spans="2:8" ht="16.5">
      <c r="B82" s="20" t="s">
        <v>67</v>
      </c>
      <c r="C82">
        <v>156</v>
      </c>
      <c r="D82" t="s">
        <v>12</v>
      </c>
      <c r="E82" t="s">
        <v>8</v>
      </c>
      <c r="F82" s="3"/>
      <c r="H82" s="1">
        <f>C82*F82</f>
        <v>0</v>
      </c>
    </row>
    <row r="83" spans="2:6" ht="16.5">
      <c r="B83" s="20"/>
      <c r="F83" s="3"/>
    </row>
    <row r="84" spans="1:7" ht="16.5">
      <c r="A84" t="s">
        <v>19</v>
      </c>
      <c r="B84" s="19" t="s">
        <v>72</v>
      </c>
      <c r="E84" t="s">
        <v>6</v>
      </c>
      <c r="F84" s="3"/>
      <c r="G84" s="1">
        <f>C85*F84</f>
        <v>0</v>
      </c>
    </row>
    <row r="85" spans="2:8" ht="16.5">
      <c r="B85" s="19" t="s">
        <v>73</v>
      </c>
      <c r="C85">
        <f>C16</f>
        <v>37.5</v>
      </c>
      <c r="D85" t="s">
        <v>12</v>
      </c>
      <c r="E85" t="s">
        <v>8</v>
      </c>
      <c r="F85" s="3"/>
      <c r="H85" s="1">
        <f>C85*F85</f>
        <v>0</v>
      </c>
    </row>
    <row r="86" spans="2:6" ht="16.5">
      <c r="B86" s="20"/>
      <c r="F86" s="3"/>
    </row>
    <row r="87" spans="1:7" ht="16.5">
      <c r="A87" t="s">
        <v>21</v>
      </c>
      <c r="B87" s="19" t="s">
        <v>74</v>
      </c>
      <c r="E87" t="s">
        <v>6</v>
      </c>
      <c r="F87" s="3"/>
      <c r="G87" s="1">
        <f>C88*F87</f>
        <v>0</v>
      </c>
    </row>
    <row r="88" spans="2:8" ht="16.5">
      <c r="B88" s="19" t="s">
        <v>75</v>
      </c>
      <c r="C88">
        <v>10.3</v>
      </c>
      <c r="D88" t="s">
        <v>12</v>
      </c>
      <c r="E88" t="s">
        <v>8</v>
      </c>
      <c r="F88" s="3"/>
      <c r="H88" s="1">
        <f>C88*F88</f>
        <v>0</v>
      </c>
    </row>
    <row r="89" spans="2:6" ht="16.5">
      <c r="B89" s="19"/>
      <c r="F89" s="3"/>
    </row>
    <row r="90" spans="1:6" ht="16.5">
      <c r="A90" t="s">
        <v>24</v>
      </c>
      <c r="B90" s="21" t="s">
        <v>76</v>
      </c>
      <c r="F90" s="3"/>
    </row>
    <row r="91" spans="2:6" ht="16.5">
      <c r="B91" s="21" t="s">
        <v>77</v>
      </c>
      <c r="F91" s="3"/>
    </row>
    <row r="92" spans="2:7" ht="16.5">
      <c r="B92" s="22" t="s">
        <v>78</v>
      </c>
      <c r="E92" t="s">
        <v>6</v>
      </c>
      <c r="F92" s="3"/>
      <c r="G92" s="1">
        <f>C93*F92</f>
        <v>0</v>
      </c>
    </row>
    <row r="93" spans="2:8" ht="16.5">
      <c r="B93" s="23" t="s">
        <v>67</v>
      </c>
      <c r="C93" s="9">
        <v>89</v>
      </c>
      <c r="D93" s="9" t="s">
        <v>12</v>
      </c>
      <c r="E93" s="9" t="s">
        <v>8</v>
      </c>
      <c r="F93" s="10"/>
      <c r="G93" s="11"/>
      <c r="H93" s="11">
        <f>C93*F93</f>
        <v>0</v>
      </c>
    </row>
    <row r="94" spans="7:8" ht="12.75">
      <c r="G94" s="1">
        <f>SUM(G61:G93)</f>
        <v>0</v>
      </c>
      <c r="H94" s="1">
        <f>SUM(H62:H93)</f>
        <v>0</v>
      </c>
    </row>
    <row r="96" spans="2:7" ht="12.75">
      <c r="B96" s="2" t="s">
        <v>79</v>
      </c>
      <c r="C96" s="2"/>
      <c r="D96" s="2"/>
      <c r="E96" s="2"/>
      <c r="F96" s="12">
        <v>3370000</v>
      </c>
      <c r="G96" s="13" t="s">
        <v>50</v>
      </c>
    </row>
    <row r="99" spans="1:2" ht="12.75">
      <c r="A99" s="2" t="s">
        <v>80</v>
      </c>
      <c r="B99" s="2" t="s">
        <v>81</v>
      </c>
    </row>
    <row r="101" spans="1:7" ht="12.75">
      <c r="A101" t="s">
        <v>4</v>
      </c>
      <c r="B101" t="s">
        <v>82</v>
      </c>
      <c r="E101" t="s">
        <v>6</v>
      </c>
      <c r="F101" s="3"/>
      <c r="G101" s="1">
        <f>C102*F101</f>
        <v>0</v>
      </c>
    </row>
    <row r="102" spans="3:8" ht="12.75">
      <c r="C102">
        <v>1</v>
      </c>
      <c r="D102" t="s">
        <v>18</v>
      </c>
      <c r="E102" t="s">
        <v>8</v>
      </c>
      <c r="F102" s="3"/>
      <c r="H102" s="1">
        <f>C102*F102</f>
        <v>0</v>
      </c>
    </row>
    <row r="103" ht="12.75">
      <c r="F103" s="3"/>
    </row>
    <row r="104" spans="1:6" ht="12.75">
      <c r="A104" s="24" t="s">
        <v>9</v>
      </c>
      <c r="B104" t="s">
        <v>83</v>
      </c>
      <c r="F104" s="3"/>
    </row>
    <row r="105" spans="1:6" ht="12.75">
      <c r="A105" s="25"/>
      <c r="B105" s="26" t="s">
        <v>84</v>
      </c>
      <c r="F105" s="3"/>
    </row>
    <row r="106" spans="1:7" ht="12.75">
      <c r="A106" s="25"/>
      <c r="B106" s="26" t="s">
        <v>85</v>
      </c>
      <c r="E106" t="s">
        <v>6</v>
      </c>
      <c r="F106" s="3"/>
      <c r="G106" s="1">
        <f>C107*F106</f>
        <v>0</v>
      </c>
    </row>
    <row r="107" spans="1:8" ht="12.75">
      <c r="A107" s="25"/>
      <c r="B107" s="26" t="s">
        <v>86</v>
      </c>
      <c r="C107">
        <v>1</v>
      </c>
      <c r="D107" t="s">
        <v>87</v>
      </c>
      <c r="E107" t="s">
        <v>8</v>
      </c>
      <c r="F107" s="3"/>
      <c r="H107" s="1">
        <f>C107*F107</f>
        <v>0</v>
      </c>
    </row>
    <row r="108" spans="2:6" ht="12.75">
      <c r="B108" s="26"/>
      <c r="F108" s="3"/>
    </row>
    <row r="109" spans="1:6" ht="12.75">
      <c r="A109" s="24" t="s">
        <v>13</v>
      </c>
      <c r="B109" t="s">
        <v>88</v>
      </c>
      <c r="F109" s="3"/>
    </row>
    <row r="110" spans="1:7" ht="12.75">
      <c r="A110" s="25"/>
      <c r="B110" t="s">
        <v>89</v>
      </c>
      <c r="E110" t="s">
        <v>6</v>
      </c>
      <c r="F110" s="3"/>
      <c r="G110" s="1">
        <f>C111*F110</f>
        <v>0</v>
      </c>
    </row>
    <row r="111" spans="1:8" ht="12.75">
      <c r="A111" s="25"/>
      <c r="B111" s="27" t="s">
        <v>90</v>
      </c>
      <c r="C111" s="28">
        <v>1</v>
      </c>
      <c r="D111" s="28" t="s">
        <v>18</v>
      </c>
      <c r="E111" s="28" t="s">
        <v>8</v>
      </c>
      <c r="F111" s="29"/>
      <c r="G111" s="30"/>
      <c r="H111" s="30">
        <f>C111*F111</f>
        <v>0</v>
      </c>
    </row>
    <row r="112" spans="1:8" ht="12.75">
      <c r="A112" s="25"/>
      <c r="B112" s="27"/>
      <c r="C112" s="28"/>
      <c r="D112" s="28"/>
      <c r="E112" s="28"/>
      <c r="F112" s="29"/>
      <c r="G112" s="30"/>
      <c r="H112" s="30"/>
    </row>
    <row r="113" spans="1:6" ht="12.75">
      <c r="A113" s="24" t="s">
        <v>16</v>
      </c>
      <c r="B113" t="s">
        <v>91</v>
      </c>
      <c r="F113" s="3"/>
    </row>
    <row r="114" spans="1:7" ht="12.75">
      <c r="A114" s="25"/>
      <c r="B114" t="s">
        <v>89</v>
      </c>
      <c r="E114" t="s">
        <v>6</v>
      </c>
      <c r="F114" s="3"/>
      <c r="G114" s="1">
        <f>C115*F114</f>
        <v>0</v>
      </c>
    </row>
    <row r="115" spans="1:8" ht="12.75">
      <c r="A115" s="25"/>
      <c r="B115" s="27" t="s">
        <v>92</v>
      </c>
      <c r="C115" s="9">
        <v>1</v>
      </c>
      <c r="D115" s="9" t="s">
        <v>18</v>
      </c>
      <c r="E115" s="9" t="s">
        <v>8</v>
      </c>
      <c r="F115" s="10"/>
      <c r="G115" s="11"/>
      <c r="H115" s="11">
        <f>C115*F115</f>
        <v>0</v>
      </c>
    </row>
    <row r="116" spans="7:8" ht="12.75">
      <c r="G116" s="1">
        <f>SUM(G101:G115)</f>
        <v>0</v>
      </c>
      <c r="H116" s="1">
        <f>SUM(H102:H115)</f>
        <v>0</v>
      </c>
    </row>
    <row r="118" spans="2:7" ht="12.75">
      <c r="B118" s="2" t="s">
        <v>93</v>
      </c>
      <c r="C118" s="2"/>
      <c r="D118" s="2"/>
      <c r="E118" s="2"/>
      <c r="F118" s="12">
        <v>1630000</v>
      </c>
      <c r="G118" s="13" t="s">
        <v>94</v>
      </c>
    </row>
    <row r="121" spans="1:2" ht="12.75">
      <c r="A121" s="2" t="s">
        <v>95</v>
      </c>
      <c r="B121" s="2" t="s">
        <v>96</v>
      </c>
    </row>
    <row r="123" spans="1:7" ht="12.75">
      <c r="A123" t="s">
        <v>4</v>
      </c>
      <c r="B123" t="s">
        <v>97</v>
      </c>
      <c r="E123" t="s">
        <v>6</v>
      </c>
      <c r="G123" s="1">
        <f>C124*F123</f>
        <v>0</v>
      </c>
    </row>
    <row r="124" spans="2:8" ht="12.75">
      <c r="B124" s="27" t="s">
        <v>98</v>
      </c>
      <c r="C124">
        <v>3</v>
      </c>
      <c r="D124" t="s">
        <v>18</v>
      </c>
      <c r="E124" t="s">
        <v>8</v>
      </c>
      <c r="H124" s="1">
        <f>C124*F124</f>
        <v>0</v>
      </c>
    </row>
    <row r="125" ht="12.75">
      <c r="F125" s="3"/>
    </row>
    <row r="126" spans="1:7" ht="12.75">
      <c r="A126" t="s">
        <v>9</v>
      </c>
      <c r="B126" t="s">
        <v>99</v>
      </c>
      <c r="E126" t="s">
        <v>6</v>
      </c>
      <c r="F126" s="3"/>
      <c r="G126" s="1">
        <f>C127*F126</f>
        <v>0</v>
      </c>
    </row>
    <row r="127" spans="2:8" ht="12.75">
      <c r="B127" s="27" t="s">
        <v>100</v>
      </c>
      <c r="C127" s="9">
        <v>2</v>
      </c>
      <c r="D127" s="9" t="s">
        <v>18</v>
      </c>
      <c r="E127" s="9" t="s">
        <v>8</v>
      </c>
      <c r="F127" s="31"/>
      <c r="G127" s="11"/>
      <c r="H127" s="11">
        <f>C127*F127</f>
        <v>0</v>
      </c>
    </row>
    <row r="128" spans="7:8" ht="12.75">
      <c r="G128" s="1">
        <f>SUM(G123:G127)</f>
        <v>0</v>
      </c>
      <c r="H128" s="1">
        <f>SUM(H124:H127)</f>
        <v>0</v>
      </c>
    </row>
    <row r="130" spans="2:7" ht="12.75">
      <c r="B130" s="2" t="s">
        <v>101</v>
      </c>
      <c r="C130" s="2"/>
      <c r="D130" s="2"/>
      <c r="E130" s="2"/>
      <c r="F130" s="12">
        <v>370000</v>
      </c>
      <c r="G130" s="13" t="s">
        <v>50</v>
      </c>
    </row>
    <row r="134" spans="1:2" ht="12.75">
      <c r="A134" s="2" t="s">
        <v>102</v>
      </c>
      <c r="B134" s="2" t="s">
        <v>103</v>
      </c>
    </row>
    <row r="135" spans="5:7" ht="12.75">
      <c r="E135" t="s">
        <v>6</v>
      </c>
      <c r="G135" s="1">
        <f>C136*F135</f>
        <v>0</v>
      </c>
    </row>
    <row r="136" spans="1:8" ht="12.75">
      <c r="A136" t="s">
        <v>4</v>
      </c>
      <c r="B136" t="s">
        <v>104</v>
      </c>
      <c r="C136">
        <v>45</v>
      </c>
      <c r="D136" t="s">
        <v>12</v>
      </c>
      <c r="E136" t="s">
        <v>8</v>
      </c>
      <c r="F136" s="3"/>
      <c r="H136" s="1">
        <f>C136*F136</f>
        <v>0</v>
      </c>
    </row>
    <row r="137" ht="12.75">
      <c r="F137" s="3"/>
    </row>
    <row r="138" spans="1:2" ht="16.5">
      <c r="A138" t="s">
        <v>9</v>
      </c>
      <c r="B138" s="32" t="s">
        <v>105</v>
      </c>
    </row>
    <row r="139" ht="16.5">
      <c r="B139" s="32" t="s">
        <v>106</v>
      </c>
    </row>
    <row r="140" spans="2:3" ht="16.5">
      <c r="B140" s="33" t="s">
        <v>107</v>
      </c>
      <c r="C140" s="6">
        <f>C145*0.4*0.4*0.4</f>
        <v>9.600000000000001</v>
      </c>
    </row>
    <row r="141" spans="2:7" ht="16.5">
      <c r="B141" s="34" t="s">
        <v>108</v>
      </c>
      <c r="C141" s="8">
        <f>C148</f>
        <v>7</v>
      </c>
      <c r="E141" t="s">
        <v>6</v>
      </c>
      <c r="G141" s="1">
        <f>C140*F141</f>
        <v>0</v>
      </c>
    </row>
    <row r="142" spans="2:8" ht="16.5">
      <c r="B142" s="33"/>
      <c r="C142" s="6">
        <f>SUM(C140:C141)</f>
        <v>16.6</v>
      </c>
      <c r="D142" t="s">
        <v>34</v>
      </c>
      <c r="E142" t="s">
        <v>8</v>
      </c>
      <c r="H142" s="1">
        <f>C140*F142</f>
        <v>0</v>
      </c>
    </row>
    <row r="144" spans="1:7" ht="16.5">
      <c r="A144" t="s">
        <v>13</v>
      </c>
      <c r="B144" s="32" t="s">
        <v>109</v>
      </c>
      <c r="E144" t="s">
        <v>6</v>
      </c>
      <c r="G144" s="1">
        <f>C145*F144</f>
        <v>0</v>
      </c>
    </row>
    <row r="145" spans="2:8" ht="16.5">
      <c r="B145" s="32" t="s">
        <v>110</v>
      </c>
      <c r="C145" s="35">
        <v>150</v>
      </c>
      <c r="D145" s="28" t="s">
        <v>18</v>
      </c>
      <c r="E145" s="28" t="s">
        <v>8</v>
      </c>
      <c r="F145" s="30"/>
      <c r="G145" s="30"/>
      <c r="H145" s="30">
        <f>C145*F145</f>
        <v>0</v>
      </c>
    </row>
    <row r="146" spans="2:8" ht="16.5">
      <c r="B146" s="32"/>
      <c r="C146" s="35"/>
      <c r="D146" s="28"/>
      <c r="E146" s="28"/>
      <c r="F146" s="30"/>
      <c r="G146" s="30"/>
      <c r="H146" s="30"/>
    </row>
    <row r="147" spans="1:7" ht="16.5">
      <c r="A147" t="s">
        <v>16</v>
      </c>
      <c r="B147" s="32" t="s">
        <v>111</v>
      </c>
      <c r="E147" t="s">
        <v>6</v>
      </c>
      <c r="G147" s="1">
        <f>C148*F147</f>
        <v>0</v>
      </c>
    </row>
    <row r="148" spans="2:8" ht="16.5">
      <c r="B148" s="32" t="s">
        <v>23</v>
      </c>
      <c r="C148" s="35">
        <v>7</v>
      </c>
      <c r="D148" s="28" t="s">
        <v>18</v>
      </c>
      <c r="E148" s="28" t="s">
        <v>8</v>
      </c>
      <c r="F148" s="30"/>
      <c r="G148" s="30"/>
      <c r="H148" s="30">
        <f>C148*F148</f>
        <v>0</v>
      </c>
    </row>
    <row r="149" spans="2:8" ht="16.5">
      <c r="B149" s="32"/>
      <c r="C149" s="35"/>
      <c r="D149" s="28"/>
      <c r="E149" s="28"/>
      <c r="F149" s="30"/>
      <c r="G149" s="30"/>
      <c r="H149" s="30"/>
    </row>
    <row r="150" spans="1:7" ht="16.5">
      <c r="A150" t="s">
        <v>19</v>
      </c>
      <c r="B150" s="32" t="s">
        <v>112</v>
      </c>
      <c r="C150" s="35"/>
      <c r="D150" s="28"/>
      <c r="E150" t="s">
        <v>6</v>
      </c>
      <c r="G150" s="1">
        <f>C151*F150</f>
        <v>0</v>
      </c>
    </row>
    <row r="151" spans="2:8" ht="16.5">
      <c r="B151" s="32" t="s">
        <v>113</v>
      </c>
      <c r="C151" s="35">
        <f>35.8*0.05</f>
        <v>1.79</v>
      </c>
      <c r="D151" s="28" t="s">
        <v>34</v>
      </c>
      <c r="E151" s="28" t="s">
        <v>8</v>
      </c>
      <c r="F151" s="30"/>
      <c r="G151" s="30"/>
      <c r="H151" s="30">
        <f>C151*F151</f>
        <v>0</v>
      </c>
    </row>
    <row r="152" spans="2:8" ht="16.5">
      <c r="B152" s="32"/>
      <c r="C152" s="35"/>
      <c r="D152" s="28"/>
      <c r="E152" s="28"/>
      <c r="F152" s="30"/>
      <c r="G152" s="30"/>
      <c r="H152" s="30"/>
    </row>
    <row r="153" spans="1:7" ht="16.5">
      <c r="A153" t="s">
        <v>21</v>
      </c>
      <c r="B153" s="32" t="s">
        <v>114</v>
      </c>
      <c r="C153" s="35"/>
      <c r="D153" s="28"/>
      <c r="E153" t="s">
        <v>6</v>
      </c>
      <c r="G153" s="1">
        <f>C154*F153</f>
        <v>0</v>
      </c>
    </row>
    <row r="154" spans="2:8" ht="16.5">
      <c r="B154" s="32"/>
      <c r="C154" s="35">
        <f>64+35.8</f>
        <v>99.8</v>
      </c>
      <c r="D154" s="28" t="s">
        <v>12</v>
      </c>
      <c r="E154" s="28" t="s">
        <v>8</v>
      </c>
      <c r="F154" s="30"/>
      <c r="G154" s="30"/>
      <c r="H154" s="30">
        <f>C154*F154</f>
        <v>0</v>
      </c>
    </row>
    <row r="155" spans="2:8" ht="16.5">
      <c r="B155" s="32"/>
      <c r="C155" s="35"/>
      <c r="D155" s="28"/>
      <c r="E155" s="28"/>
      <c r="F155" s="30"/>
      <c r="G155" s="30"/>
      <c r="H155" s="30"/>
    </row>
    <row r="156" spans="1:7" ht="12.75">
      <c r="A156" t="s">
        <v>24</v>
      </c>
      <c r="B156" t="s">
        <v>115</v>
      </c>
      <c r="E156" t="s">
        <v>6</v>
      </c>
      <c r="F156" s="3"/>
      <c r="G156" s="1">
        <f>C157*F156</f>
        <v>0</v>
      </c>
    </row>
    <row r="157" spans="2:8" ht="12.75">
      <c r="B157" t="s">
        <v>116</v>
      </c>
      <c r="C157" s="6">
        <f>C161</f>
        <v>16.215</v>
      </c>
      <c r="D157" t="s">
        <v>34</v>
      </c>
      <c r="E157" t="s">
        <v>8</v>
      </c>
      <c r="F157" s="3"/>
      <c r="H157" s="1">
        <f>C157*F157</f>
        <v>0</v>
      </c>
    </row>
    <row r="158" spans="3:6" ht="12.75">
      <c r="C158" s="6"/>
      <c r="F158" s="3"/>
    </row>
    <row r="159" spans="1:2" ht="12.75">
      <c r="A159" t="s">
        <v>26</v>
      </c>
      <c r="B159" t="s">
        <v>117</v>
      </c>
    </row>
    <row r="160" spans="2:7" ht="12.75">
      <c r="B160" t="s">
        <v>118</v>
      </c>
      <c r="E160" t="s">
        <v>6</v>
      </c>
      <c r="G160" s="1">
        <f>C161*F160</f>
        <v>0</v>
      </c>
    </row>
    <row r="161" spans="2:8" ht="12.75">
      <c r="B161" t="s">
        <v>119</v>
      </c>
      <c r="C161" s="8">
        <f>(C136*0.1+C140)*1.15</f>
        <v>16.215</v>
      </c>
      <c r="D161" s="9" t="s">
        <v>34</v>
      </c>
      <c r="E161" s="9" t="s">
        <v>8</v>
      </c>
      <c r="F161" s="10"/>
      <c r="G161" s="11"/>
      <c r="H161" s="11">
        <f>C161*F161</f>
        <v>0</v>
      </c>
    </row>
    <row r="162" spans="7:8" ht="12.75">
      <c r="G162" s="1">
        <f>SUM(G135:G161)</f>
        <v>0</v>
      </c>
      <c r="H162" s="1">
        <f>SUM(H136:H161)</f>
        <v>0</v>
      </c>
    </row>
    <row r="164" spans="2:7" ht="12.75">
      <c r="B164" s="2" t="s">
        <v>120</v>
      </c>
      <c r="C164" s="2"/>
      <c r="D164" s="2"/>
      <c r="E164" s="2"/>
      <c r="F164" s="12">
        <v>610000</v>
      </c>
      <c r="G164" s="13" t="s">
        <v>50</v>
      </c>
    </row>
    <row r="170" spans="1:8" ht="15.75">
      <c r="A170" s="44" t="s">
        <v>121</v>
      </c>
      <c r="B170" s="44"/>
      <c r="C170" s="44"/>
      <c r="D170" s="44"/>
      <c r="E170" s="44"/>
      <c r="F170" s="44"/>
      <c r="G170" s="44"/>
      <c r="H170" s="44"/>
    </row>
    <row r="171" spans="1:8" ht="12.75">
      <c r="A171" s="45" t="str">
        <f>A5</f>
        <v>Bp., XVIII. ker. Szemere István téri játszótér építési munkáinak 1. ütemére</v>
      </c>
      <c r="B171" s="45"/>
      <c r="C171" s="45"/>
      <c r="D171" s="45"/>
      <c r="E171" s="45"/>
      <c r="F171" s="45"/>
      <c r="G171" s="45"/>
      <c r="H171" s="45"/>
    </row>
    <row r="173" spans="1:8" ht="12.75">
      <c r="A173" t="s">
        <v>2</v>
      </c>
      <c r="B173" t="str">
        <f>B55</f>
        <v>Bontás, előkészítő munkák összesen:</v>
      </c>
      <c r="F173" s="1">
        <f>F55</f>
        <v>1055000</v>
      </c>
      <c r="G173" s="36">
        <f>F173*0.2</f>
        <v>211000</v>
      </c>
      <c r="H173" s="12">
        <f aca="true" t="shared" si="0" ref="H173:H178">SUM(F173:G173)</f>
        <v>1266000</v>
      </c>
    </row>
    <row r="174" spans="1:8" ht="12.75">
      <c r="A174" t="s">
        <v>51</v>
      </c>
      <c r="B174" t="str">
        <f>B96</f>
        <v>Burkolatépítés összesen:</v>
      </c>
      <c r="F174" s="1">
        <f>F96</f>
        <v>3370000</v>
      </c>
      <c r="G174" s="36">
        <f>F174*0.2</f>
        <v>674000</v>
      </c>
      <c r="H174" s="12">
        <f t="shared" si="0"/>
        <v>4044000</v>
      </c>
    </row>
    <row r="175" spans="1:8" ht="12.75">
      <c r="A175" t="s">
        <v>80</v>
      </c>
      <c r="B175" t="str">
        <f>B118</f>
        <v>Játszóeszköz kihelyezése összesen:</v>
      </c>
      <c r="F175" s="1">
        <f>F118</f>
        <v>1630000</v>
      </c>
      <c r="G175" s="36">
        <f>F175*0.2</f>
        <v>326000</v>
      </c>
      <c r="H175" s="12">
        <f t="shared" si="0"/>
        <v>1956000</v>
      </c>
    </row>
    <row r="176" spans="1:8" ht="12.75">
      <c r="A176" t="s">
        <v>95</v>
      </c>
      <c r="B176" t="str">
        <f>B130</f>
        <v>Parkberendezési tárgyak kihelyezése összesen:</v>
      </c>
      <c r="F176" s="1">
        <f>F130</f>
        <v>370000</v>
      </c>
      <c r="G176" s="36">
        <f>F176*0.2</f>
        <v>74000</v>
      </c>
      <c r="H176" s="12">
        <f t="shared" si="0"/>
        <v>444000</v>
      </c>
    </row>
    <row r="177" spans="1:8" ht="12.75">
      <c r="A177" s="37" t="s">
        <v>102</v>
      </c>
      <c r="B177" s="37" t="s">
        <v>120</v>
      </c>
      <c r="C177" s="9"/>
      <c r="D177" s="9"/>
      <c r="E177" s="9"/>
      <c r="F177" s="11">
        <f>F164</f>
        <v>610000</v>
      </c>
      <c r="G177" s="38">
        <f>F177*0.2</f>
        <v>122000</v>
      </c>
      <c r="H177" s="39">
        <f t="shared" si="0"/>
        <v>732000</v>
      </c>
    </row>
    <row r="178" spans="2:8" ht="12.75">
      <c r="B178" s="2" t="s">
        <v>122</v>
      </c>
      <c r="F178" s="12">
        <f>SUM(F173:F177)</f>
        <v>7035000</v>
      </c>
      <c r="G178" s="36">
        <f>SUM(G173:G177)</f>
        <v>1407000</v>
      </c>
      <c r="H178" s="12">
        <f t="shared" si="0"/>
        <v>8442000</v>
      </c>
    </row>
    <row r="179" spans="7:8" ht="12.75">
      <c r="G179" s="36"/>
      <c r="H179" s="12"/>
    </row>
  </sheetData>
  <mergeCells count="4">
    <mergeCell ref="A4:H4"/>
    <mergeCell ref="A5:H5"/>
    <mergeCell ref="A170:H170"/>
    <mergeCell ref="A171:H17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29"/>
  <sheetViews>
    <sheetView workbookViewId="0" topLeftCell="A73">
      <selection activeCell="B105" sqref="B105"/>
    </sheetView>
  </sheetViews>
  <sheetFormatPr defaultColWidth="9.140625" defaultRowHeight="12.75"/>
  <cols>
    <col min="1" max="1" width="2.8515625" style="0" bestFit="1" customWidth="1"/>
    <col min="2" max="2" width="49.421875" style="0" customWidth="1"/>
    <col min="3" max="3" width="5.57421875" style="0" bestFit="1" customWidth="1"/>
    <col min="4" max="4" width="3.57421875" style="0" bestFit="1" customWidth="1"/>
    <col min="5" max="5" width="2.57421875" style="0" bestFit="1" customWidth="1"/>
    <col min="6" max="6" width="12.57421875" style="1" bestFit="1" customWidth="1"/>
    <col min="7" max="7" width="13.7109375" style="1" bestFit="1" customWidth="1"/>
    <col min="8" max="8" width="14.140625" style="1" bestFit="1" customWidth="1"/>
  </cols>
  <sheetData>
    <row r="1" ht="12.75"/>
    <row r="2" ht="12.75"/>
    <row r="3" ht="12.75"/>
    <row r="4" spans="1:8" ht="15.75">
      <c r="A4" s="44" t="s">
        <v>0</v>
      </c>
      <c r="B4" s="44"/>
      <c r="C4" s="44"/>
      <c r="D4" s="44"/>
      <c r="E4" s="44"/>
      <c r="F4" s="44"/>
      <c r="G4" s="44"/>
      <c r="H4" s="44"/>
    </row>
    <row r="5" spans="1:8" ht="12.75">
      <c r="A5" s="45" t="s">
        <v>123</v>
      </c>
      <c r="B5" s="45"/>
      <c r="C5" s="45"/>
      <c r="D5" s="45"/>
      <c r="E5" s="45"/>
      <c r="F5" s="45"/>
      <c r="G5" s="45"/>
      <c r="H5" s="45"/>
    </row>
    <row r="6" ht="12.75"/>
    <row r="7" spans="1:2" ht="12.75">
      <c r="A7" s="2" t="s">
        <v>2</v>
      </c>
      <c r="B7" s="2" t="s">
        <v>3</v>
      </c>
    </row>
    <row r="8" ht="12.75"/>
    <row r="9" spans="1:7" ht="12.75">
      <c r="A9" t="s">
        <v>4</v>
      </c>
      <c r="B9" t="s">
        <v>17</v>
      </c>
      <c r="E9" t="s">
        <v>6</v>
      </c>
      <c r="F9" s="3"/>
      <c r="G9" s="1">
        <f>C10*F9</f>
        <v>0</v>
      </c>
    </row>
    <row r="10" spans="3:8" ht="12.75">
      <c r="C10">
        <v>1</v>
      </c>
      <c r="D10" t="s">
        <v>18</v>
      </c>
      <c r="E10" t="s">
        <v>8</v>
      </c>
      <c r="F10" s="3"/>
      <c r="H10" s="1">
        <f>C10*F10</f>
        <v>0</v>
      </c>
    </row>
    <row r="11" ht="12.75">
      <c r="F11" s="3"/>
    </row>
    <row r="12" spans="1:7" ht="12.75">
      <c r="A12" t="s">
        <v>9</v>
      </c>
      <c r="B12" t="s">
        <v>124</v>
      </c>
      <c r="E12" t="s">
        <v>6</v>
      </c>
      <c r="F12" s="3"/>
      <c r="G12" s="1">
        <f>C13*F12</f>
        <v>0</v>
      </c>
    </row>
    <row r="13" spans="3:8" ht="12.75">
      <c r="C13">
        <v>123.5</v>
      </c>
      <c r="D13" t="s">
        <v>7</v>
      </c>
      <c r="E13" t="s">
        <v>8</v>
      </c>
      <c r="F13" s="3"/>
      <c r="H13" s="1">
        <f>C13*F13</f>
        <v>0</v>
      </c>
    </row>
    <row r="14" ht="12.75">
      <c r="F14" s="3"/>
    </row>
    <row r="15" spans="1:6" ht="16.5">
      <c r="A15" t="s">
        <v>13</v>
      </c>
      <c r="B15" s="4" t="s">
        <v>29</v>
      </c>
      <c r="F15" s="3"/>
    </row>
    <row r="16" spans="2:6" ht="16.5">
      <c r="B16" s="4" t="s">
        <v>30</v>
      </c>
      <c r="F16" s="3"/>
    </row>
    <row r="17" spans="2:7" ht="16.5">
      <c r="B17" s="7" t="s">
        <v>125</v>
      </c>
      <c r="C17" s="8">
        <f>C48*0.24</f>
        <v>35.28</v>
      </c>
      <c r="E17" t="s">
        <v>6</v>
      </c>
      <c r="F17" s="3"/>
      <c r="G17" s="1">
        <f>C18*F17</f>
        <v>0</v>
      </c>
    </row>
    <row r="18" spans="2:8" ht="16.5">
      <c r="B18" s="4"/>
      <c r="C18" s="6">
        <f>SUM(C17:C17)</f>
        <v>35.28</v>
      </c>
      <c r="D18" t="s">
        <v>34</v>
      </c>
      <c r="E18" t="s">
        <v>8</v>
      </c>
      <c r="F18" s="3"/>
      <c r="H18" s="1">
        <f>C18*F18</f>
        <v>0</v>
      </c>
    </row>
    <row r="19" spans="2:6" ht="16.5">
      <c r="B19" s="4"/>
      <c r="F19" s="3"/>
    </row>
    <row r="20" spans="1:7" ht="16.5">
      <c r="A20" t="s">
        <v>16</v>
      </c>
      <c r="B20" s="4" t="s">
        <v>36</v>
      </c>
      <c r="E20" t="s">
        <v>6</v>
      </c>
      <c r="F20" s="3"/>
      <c r="G20" s="1">
        <f>C21*F20</f>
        <v>0</v>
      </c>
    </row>
    <row r="21" spans="2:8" ht="16.5">
      <c r="B21" s="4" t="s">
        <v>37</v>
      </c>
      <c r="C21">
        <f>+C48</f>
        <v>147</v>
      </c>
      <c r="D21" t="s">
        <v>12</v>
      </c>
      <c r="E21" t="s">
        <v>8</v>
      </c>
      <c r="F21" s="3"/>
      <c r="H21" s="1">
        <f>C21*F21</f>
        <v>0</v>
      </c>
    </row>
    <row r="22" ht="12.75">
      <c r="F22" s="3"/>
    </row>
    <row r="23" spans="1:7" ht="16.5">
      <c r="A23" t="s">
        <v>19</v>
      </c>
      <c r="B23" s="4" t="s">
        <v>39</v>
      </c>
      <c r="E23" t="s">
        <v>6</v>
      </c>
      <c r="F23" s="3"/>
      <c r="G23" s="1">
        <f>C24*F23</f>
        <v>0</v>
      </c>
    </row>
    <row r="24" spans="2:8" ht="16.5">
      <c r="B24" s="4" t="s">
        <v>40</v>
      </c>
      <c r="C24">
        <f>C21</f>
        <v>147</v>
      </c>
      <c r="D24" t="s">
        <v>12</v>
      </c>
      <c r="E24" t="s">
        <v>8</v>
      </c>
      <c r="F24" s="3"/>
      <c r="H24" s="1">
        <f>C24*F24</f>
        <v>0</v>
      </c>
    </row>
    <row r="25" ht="12.75">
      <c r="F25" s="3"/>
    </row>
    <row r="26" spans="1:7" ht="12.75">
      <c r="A26" t="s">
        <v>21</v>
      </c>
      <c r="B26" t="s">
        <v>42</v>
      </c>
      <c r="E26" t="s">
        <v>6</v>
      </c>
      <c r="F26" s="3"/>
      <c r="G26" s="1">
        <f>C27*F26</f>
        <v>0</v>
      </c>
    </row>
    <row r="27" spans="2:8" ht="12.75">
      <c r="B27" t="s">
        <v>43</v>
      </c>
      <c r="C27" s="6">
        <f>(C13*0.06*0.4+C18)*1.15</f>
        <v>43.980599999999995</v>
      </c>
      <c r="D27" t="s">
        <v>34</v>
      </c>
      <c r="E27" t="s">
        <v>8</v>
      </c>
      <c r="F27" s="3"/>
      <c r="H27" s="1">
        <f>C27*F27</f>
        <v>0</v>
      </c>
    </row>
    <row r="28" ht="12.75">
      <c r="F28" s="3"/>
    </row>
    <row r="29" spans="1:6" ht="12.75">
      <c r="A29" t="s">
        <v>24</v>
      </c>
      <c r="B29" t="s">
        <v>45</v>
      </c>
      <c r="F29" s="3"/>
    </row>
    <row r="30" spans="2:6" ht="12.75">
      <c r="B30" t="s">
        <v>46</v>
      </c>
      <c r="F30" s="3"/>
    </row>
    <row r="31" spans="2:7" ht="12.75">
      <c r="B31" t="s">
        <v>47</v>
      </c>
      <c r="E31" t="s">
        <v>6</v>
      </c>
      <c r="F31" s="3"/>
      <c r="G31" s="1">
        <f>C32*F31</f>
        <v>0</v>
      </c>
    </row>
    <row r="32" spans="2:8" ht="12.75">
      <c r="B32" t="s">
        <v>48</v>
      </c>
      <c r="C32" s="8">
        <f>C27</f>
        <v>43.980599999999995</v>
      </c>
      <c r="D32" s="9" t="s">
        <v>34</v>
      </c>
      <c r="E32" s="9" t="s">
        <v>8</v>
      </c>
      <c r="F32" s="10"/>
      <c r="G32" s="11"/>
      <c r="H32" s="11">
        <f>C32*F32</f>
        <v>0</v>
      </c>
    </row>
    <row r="33" spans="7:8" ht="12.75">
      <c r="G33" s="1">
        <f>SUM(G9:G32)</f>
        <v>0</v>
      </c>
      <c r="H33" s="1">
        <f>SUM(H9:H32)</f>
        <v>0</v>
      </c>
    </row>
    <row r="35" spans="2:7" ht="12.75">
      <c r="B35" s="2" t="s">
        <v>49</v>
      </c>
      <c r="C35" s="2"/>
      <c r="D35" s="2"/>
      <c r="E35" s="2"/>
      <c r="F35" s="12">
        <v>340000</v>
      </c>
      <c r="G35" s="13" t="s">
        <v>50</v>
      </c>
    </row>
    <row r="38" spans="1:2" ht="12.75">
      <c r="A38" s="2" t="s">
        <v>51</v>
      </c>
      <c r="B38" s="2" t="s">
        <v>52</v>
      </c>
    </row>
    <row r="40" spans="1:2" ht="16.5">
      <c r="A40" t="s">
        <v>4</v>
      </c>
      <c r="B40" s="14" t="s">
        <v>53</v>
      </c>
    </row>
    <row r="41" spans="2:7" ht="16.5">
      <c r="B41" s="14" t="s">
        <v>54</v>
      </c>
      <c r="E41" t="s">
        <v>6</v>
      </c>
      <c r="G41" s="1">
        <f>C42*F41</f>
        <v>0</v>
      </c>
    </row>
    <row r="42" spans="2:8" ht="16.5">
      <c r="B42" s="15" t="s">
        <v>55</v>
      </c>
      <c r="C42">
        <f>241.4</f>
        <v>241.4</v>
      </c>
      <c r="D42" t="s">
        <v>7</v>
      </c>
      <c r="E42" t="s">
        <v>8</v>
      </c>
      <c r="H42" s="1">
        <f>C42*F42</f>
        <v>0</v>
      </c>
    </row>
    <row r="43" ht="12.75">
      <c r="B43" s="16"/>
    </row>
    <row r="44" spans="1:2" ht="16.5">
      <c r="A44" t="s">
        <v>9</v>
      </c>
      <c r="B44" s="19" t="s">
        <v>126</v>
      </c>
    </row>
    <row r="45" ht="16.5">
      <c r="B45" s="20" t="s">
        <v>69</v>
      </c>
    </row>
    <row r="46" ht="16.5">
      <c r="B46" s="20" t="s">
        <v>70</v>
      </c>
    </row>
    <row r="47" spans="2:7" ht="16.5">
      <c r="B47" s="20" t="s">
        <v>71</v>
      </c>
      <c r="E47" t="s">
        <v>6</v>
      </c>
      <c r="G47" s="1">
        <f>C48*F47</f>
        <v>0</v>
      </c>
    </row>
    <row r="48" spans="2:8" ht="16.5">
      <c r="B48" s="20" t="s">
        <v>67</v>
      </c>
      <c r="C48" s="9">
        <f>17.9+129.1</f>
        <v>147</v>
      </c>
      <c r="D48" s="9" t="s">
        <v>12</v>
      </c>
      <c r="E48" s="9" t="s">
        <v>8</v>
      </c>
      <c r="F48" s="11"/>
      <c r="G48" s="11"/>
      <c r="H48" s="11">
        <f>C48*F48</f>
        <v>0</v>
      </c>
    </row>
    <row r="49" spans="7:8" ht="12.75">
      <c r="G49" s="1">
        <f>SUM(G41:G48)</f>
        <v>0</v>
      </c>
      <c r="H49" s="1">
        <f>SUM(H42:H48)</f>
        <v>0</v>
      </c>
    </row>
    <row r="51" spans="2:7" ht="12.75">
      <c r="B51" s="2" t="s">
        <v>79</v>
      </c>
      <c r="C51" s="2"/>
      <c r="D51" s="2"/>
      <c r="E51" s="2"/>
      <c r="F51" s="12">
        <v>1390000</v>
      </c>
      <c r="G51" s="13" t="s">
        <v>50</v>
      </c>
    </row>
    <row r="54" spans="1:2" ht="12.75">
      <c r="A54" s="2" t="s">
        <v>80</v>
      </c>
      <c r="B54" s="2" t="s">
        <v>81</v>
      </c>
    </row>
    <row r="56" spans="1:7" ht="12.75">
      <c r="A56" t="s">
        <v>4</v>
      </c>
      <c r="B56" t="s">
        <v>127</v>
      </c>
      <c r="E56" t="s">
        <v>6</v>
      </c>
      <c r="G56" s="1">
        <f>C57*F56</f>
        <v>0</v>
      </c>
    </row>
    <row r="57" spans="2:8" ht="12.75">
      <c r="B57" s="27" t="s">
        <v>128</v>
      </c>
      <c r="C57">
        <v>1</v>
      </c>
      <c r="D57" t="s">
        <v>18</v>
      </c>
      <c r="E57" t="s">
        <v>8</v>
      </c>
      <c r="H57" s="1">
        <f>C57*F57</f>
        <v>0</v>
      </c>
    </row>
    <row r="59" spans="1:7" ht="12.75">
      <c r="A59" s="24" t="s">
        <v>9</v>
      </c>
      <c r="B59" t="s">
        <v>129</v>
      </c>
      <c r="E59" t="s">
        <v>6</v>
      </c>
      <c r="G59" s="1">
        <f>C60*F59</f>
        <v>0</v>
      </c>
    </row>
    <row r="60" spans="1:8" ht="12.75">
      <c r="A60" s="25"/>
      <c r="B60" s="27" t="s">
        <v>130</v>
      </c>
      <c r="C60">
        <v>1</v>
      </c>
      <c r="D60" t="s">
        <v>18</v>
      </c>
      <c r="E60" t="s">
        <v>8</v>
      </c>
      <c r="H60" s="1">
        <f>C60*F60</f>
        <v>0</v>
      </c>
    </row>
    <row r="61" ht="12.75">
      <c r="A61" s="25"/>
    </row>
    <row r="62" spans="1:7" ht="12.75">
      <c r="A62" s="24" t="s">
        <v>13</v>
      </c>
      <c r="B62" t="s">
        <v>131</v>
      </c>
      <c r="E62" t="s">
        <v>6</v>
      </c>
      <c r="G62" s="1">
        <f>C63*F62</f>
        <v>0</v>
      </c>
    </row>
    <row r="63" spans="2:8" ht="12.75">
      <c r="B63" s="27" t="s">
        <v>132</v>
      </c>
      <c r="C63" s="9">
        <v>1</v>
      </c>
      <c r="D63" s="9" t="s">
        <v>18</v>
      </c>
      <c r="E63" s="9" t="s">
        <v>8</v>
      </c>
      <c r="F63" s="11"/>
      <c r="G63" s="11"/>
      <c r="H63" s="11">
        <f>C63*F63</f>
        <v>0</v>
      </c>
    </row>
    <row r="64" spans="7:8" ht="12.75">
      <c r="G64" s="1">
        <f>SUM(G56:G63)</f>
        <v>0</v>
      </c>
      <c r="H64" s="1">
        <f>SUM(H56:H63)</f>
        <v>0</v>
      </c>
    </row>
    <row r="66" spans="2:7" ht="12.75">
      <c r="B66" s="2" t="s">
        <v>93</v>
      </c>
      <c r="C66" s="2"/>
      <c r="D66" s="2"/>
      <c r="E66" s="2"/>
      <c r="F66" s="12">
        <v>5080000</v>
      </c>
      <c r="G66" s="13" t="s">
        <v>94</v>
      </c>
    </row>
    <row r="69" spans="1:2" ht="12.75">
      <c r="A69" s="2" t="s">
        <v>95</v>
      </c>
      <c r="B69" s="2" t="s">
        <v>96</v>
      </c>
    </row>
    <row r="71" spans="1:7" ht="12.75">
      <c r="A71" t="s">
        <v>4</v>
      </c>
      <c r="B71" t="s">
        <v>97</v>
      </c>
      <c r="E71" t="s">
        <v>6</v>
      </c>
      <c r="G71" s="1">
        <f>C72*F71</f>
        <v>0</v>
      </c>
    </row>
    <row r="72" spans="2:8" ht="12.75">
      <c r="B72" s="27" t="s">
        <v>98</v>
      </c>
      <c r="C72" s="9">
        <v>1</v>
      </c>
      <c r="D72" s="9" t="s">
        <v>18</v>
      </c>
      <c r="E72" s="9" t="s">
        <v>8</v>
      </c>
      <c r="F72" s="11"/>
      <c r="G72" s="11"/>
      <c r="H72" s="11">
        <f>C72*F72</f>
        <v>0</v>
      </c>
    </row>
    <row r="73" spans="7:8" ht="12.75">
      <c r="G73" s="1">
        <f>SUM(G71:G72)</f>
        <v>0</v>
      </c>
      <c r="H73" s="1">
        <f>SUM(H72:H72)</f>
        <v>0</v>
      </c>
    </row>
    <row r="75" spans="2:7" ht="12.75">
      <c r="B75" s="2" t="s">
        <v>101</v>
      </c>
      <c r="C75" s="2"/>
      <c r="D75" s="2"/>
      <c r="E75" s="2"/>
      <c r="F75" s="12">
        <v>65000</v>
      </c>
      <c r="G75" s="13" t="s">
        <v>50</v>
      </c>
    </row>
    <row r="79" spans="1:2" ht="12.75">
      <c r="A79" s="2" t="s">
        <v>102</v>
      </c>
      <c r="B79" s="2" t="s">
        <v>103</v>
      </c>
    </row>
    <row r="80" spans="5:7" ht="12.75">
      <c r="E80" t="s">
        <v>6</v>
      </c>
      <c r="G80" s="1">
        <f>C81*F80</f>
        <v>0</v>
      </c>
    </row>
    <row r="81" spans="1:8" ht="12.75">
      <c r="A81" t="s">
        <v>4</v>
      </c>
      <c r="B81" t="s">
        <v>104</v>
      </c>
      <c r="C81">
        <f>83.1-45</f>
        <v>38.099999999999994</v>
      </c>
      <c r="D81" t="s">
        <v>12</v>
      </c>
      <c r="E81" t="s">
        <v>8</v>
      </c>
      <c r="F81" s="3"/>
      <c r="H81" s="1">
        <f>C81*F81</f>
        <v>0</v>
      </c>
    </row>
    <row r="82" ht="12.75">
      <c r="F82" s="3"/>
    </row>
    <row r="84" spans="1:2" ht="16.5">
      <c r="A84" t="s">
        <v>9</v>
      </c>
      <c r="B84" s="32" t="s">
        <v>105</v>
      </c>
    </row>
    <row r="85" ht="16.5">
      <c r="B85" s="32" t="s">
        <v>106</v>
      </c>
    </row>
    <row r="86" spans="2:7" ht="16.5">
      <c r="B86" s="34" t="s">
        <v>107</v>
      </c>
      <c r="C86" s="8">
        <f>C90*0.4*0.4*0.4</f>
        <v>8.96</v>
      </c>
      <c r="E86" t="s">
        <v>6</v>
      </c>
      <c r="G86" s="1">
        <f>C86*F86</f>
        <v>0</v>
      </c>
    </row>
    <row r="87" spans="2:8" ht="16.5">
      <c r="B87" s="33"/>
      <c r="C87" s="6">
        <f>SUM(C86:C86)</f>
        <v>8.96</v>
      </c>
      <c r="D87" t="s">
        <v>34</v>
      </c>
      <c r="E87" t="s">
        <v>8</v>
      </c>
      <c r="H87" s="1">
        <f>C86*F87</f>
        <v>0</v>
      </c>
    </row>
    <row r="89" spans="1:7" ht="16.5">
      <c r="A89" t="s">
        <v>13</v>
      </c>
      <c r="B89" s="32" t="s">
        <v>109</v>
      </c>
      <c r="E89" t="s">
        <v>6</v>
      </c>
      <c r="G89" s="1">
        <f>C90*F89</f>
        <v>0</v>
      </c>
    </row>
    <row r="90" spans="2:8" ht="16.5">
      <c r="B90" s="32" t="s">
        <v>110</v>
      </c>
      <c r="C90" s="35">
        <v>140</v>
      </c>
      <c r="D90" s="28" t="s">
        <v>18</v>
      </c>
      <c r="E90" s="28" t="s">
        <v>8</v>
      </c>
      <c r="F90" s="30"/>
      <c r="G90" s="30"/>
      <c r="H90" s="30">
        <f>C90*F90</f>
        <v>0</v>
      </c>
    </row>
    <row r="91" spans="2:8" ht="16.5">
      <c r="B91" s="32"/>
      <c r="C91" s="35"/>
      <c r="D91" s="28"/>
      <c r="E91" s="28"/>
      <c r="F91" s="30"/>
      <c r="G91" s="30"/>
      <c r="H91" s="30"/>
    </row>
    <row r="92" spans="1:7" ht="12.75">
      <c r="A92" t="s">
        <v>16</v>
      </c>
      <c r="B92" t="s">
        <v>115</v>
      </c>
      <c r="E92" t="s">
        <v>6</v>
      </c>
      <c r="F92" s="3"/>
      <c r="G92" s="1">
        <f>C93*F92</f>
        <v>0</v>
      </c>
    </row>
    <row r="93" spans="2:8" ht="12.75">
      <c r="B93" t="s">
        <v>116</v>
      </c>
      <c r="C93" s="6">
        <f>C97</f>
        <v>14.685499999999998</v>
      </c>
      <c r="D93" t="s">
        <v>34</v>
      </c>
      <c r="E93" t="s">
        <v>8</v>
      </c>
      <c r="F93" s="3"/>
      <c r="H93" s="1">
        <f>C93*F93</f>
        <v>0</v>
      </c>
    </row>
    <row r="94" spans="3:6" ht="12.75">
      <c r="C94" s="6"/>
      <c r="F94" s="3"/>
    </row>
    <row r="95" spans="1:2" ht="12.75">
      <c r="A95" t="s">
        <v>19</v>
      </c>
      <c r="B95" t="s">
        <v>117</v>
      </c>
    </row>
    <row r="96" spans="2:7" ht="12.75">
      <c r="B96" t="s">
        <v>118</v>
      </c>
      <c r="E96" t="s">
        <v>6</v>
      </c>
      <c r="G96" s="1">
        <f>C97*F96</f>
        <v>0</v>
      </c>
    </row>
    <row r="97" spans="2:8" ht="12.75">
      <c r="B97" t="s">
        <v>119</v>
      </c>
      <c r="C97" s="8">
        <f>(C81*0.1+C86)*1.15</f>
        <v>14.685499999999998</v>
      </c>
      <c r="D97" s="9" t="s">
        <v>34</v>
      </c>
      <c r="E97" s="9" t="s">
        <v>8</v>
      </c>
      <c r="F97" s="10"/>
      <c r="G97" s="11"/>
      <c r="H97" s="11">
        <f>C97*F97</f>
        <v>0</v>
      </c>
    </row>
    <row r="98" spans="7:8" ht="12.75">
      <c r="G98" s="1">
        <f>SUM(G80:G97)</f>
        <v>0</v>
      </c>
      <c r="H98" s="1">
        <f>SUM(H81:H97)</f>
        <v>0</v>
      </c>
    </row>
    <row r="100" spans="2:7" ht="12.75">
      <c r="B100" s="2" t="s">
        <v>120</v>
      </c>
      <c r="C100" s="2"/>
      <c r="D100" s="2"/>
      <c r="E100" s="2"/>
      <c r="F100" s="12">
        <v>358000</v>
      </c>
      <c r="G100" s="13" t="s">
        <v>50</v>
      </c>
    </row>
    <row r="106" spans="1:8" ht="15.75">
      <c r="A106" s="44" t="s">
        <v>121</v>
      </c>
      <c r="B106" s="44"/>
      <c r="C106" s="44"/>
      <c r="D106" s="44"/>
      <c r="E106" s="44"/>
      <c r="F106" s="44"/>
      <c r="G106" s="44"/>
      <c r="H106" s="44"/>
    </row>
    <row r="107" spans="1:8" ht="12.75">
      <c r="A107" s="45" t="str">
        <f>A5</f>
        <v>Bp., XVIII. ker. Szemere István téri játszótér építési munkáinak 2. ütemére</v>
      </c>
      <c r="B107" s="45"/>
      <c r="C107" s="45"/>
      <c r="D107" s="45"/>
      <c r="E107" s="45"/>
      <c r="F107" s="45"/>
      <c r="G107" s="45"/>
      <c r="H107" s="45"/>
    </row>
    <row r="109" spans="1:8" ht="12.75">
      <c r="A109" t="s">
        <v>2</v>
      </c>
      <c r="B109" t="str">
        <f>B35</f>
        <v>Bontás, előkészítő munkák összesen:</v>
      </c>
      <c r="F109" s="1">
        <f>F35</f>
        <v>340000</v>
      </c>
      <c r="G109" s="36">
        <f>F109*0.2</f>
        <v>68000</v>
      </c>
      <c r="H109" s="12">
        <f aca="true" t="shared" si="0" ref="H109:H114">SUM(F109:G109)</f>
        <v>408000</v>
      </c>
    </row>
    <row r="110" spans="1:8" ht="12.75">
      <c r="A110" t="s">
        <v>51</v>
      </c>
      <c r="B110" t="str">
        <f>B51</f>
        <v>Burkolatépítés összesen:</v>
      </c>
      <c r="F110" s="1">
        <f>F51</f>
        <v>1390000</v>
      </c>
      <c r="G110" s="36">
        <f>F110*0.2</f>
        <v>278000</v>
      </c>
      <c r="H110" s="12">
        <f t="shared" si="0"/>
        <v>1668000</v>
      </c>
    </row>
    <row r="111" spans="1:8" ht="12.75">
      <c r="A111" t="s">
        <v>80</v>
      </c>
      <c r="B111" t="str">
        <f>B66</f>
        <v>Játszóeszköz kihelyezése összesen:</v>
      </c>
      <c r="F111" s="1">
        <f>F66</f>
        <v>5080000</v>
      </c>
      <c r="G111" s="36">
        <f>F111*0.2</f>
        <v>1016000</v>
      </c>
      <c r="H111" s="12">
        <f t="shared" si="0"/>
        <v>6096000</v>
      </c>
    </row>
    <row r="112" spans="1:8" ht="12.75">
      <c r="A112" t="s">
        <v>95</v>
      </c>
      <c r="B112" t="str">
        <f>B75</f>
        <v>Parkberendezési tárgyak kihelyezése összesen:</v>
      </c>
      <c r="F112" s="1">
        <f>F75</f>
        <v>65000</v>
      </c>
      <c r="G112" s="36">
        <f>F112*0.2</f>
        <v>13000</v>
      </c>
      <c r="H112" s="12">
        <f t="shared" si="0"/>
        <v>78000</v>
      </c>
    </row>
    <row r="113" spans="1:8" ht="12.75">
      <c r="A113" s="37" t="s">
        <v>102</v>
      </c>
      <c r="B113" s="37" t="s">
        <v>120</v>
      </c>
      <c r="C113" s="9"/>
      <c r="D113" s="9"/>
      <c r="E113" s="9"/>
      <c r="F113" s="11">
        <f>F100</f>
        <v>358000</v>
      </c>
      <c r="G113" s="38">
        <f>F113*0.2</f>
        <v>71600</v>
      </c>
      <c r="H113" s="39">
        <f t="shared" si="0"/>
        <v>429600</v>
      </c>
    </row>
    <row r="114" spans="2:8" ht="12.75">
      <c r="B114" s="2" t="s">
        <v>122</v>
      </c>
      <c r="F114" s="12">
        <f>SUM(F109:F113)</f>
        <v>7233000</v>
      </c>
      <c r="G114" s="36">
        <f>SUM(G109:G113)</f>
        <v>1446600</v>
      </c>
      <c r="H114" s="12">
        <f t="shared" si="0"/>
        <v>8679600</v>
      </c>
    </row>
    <row r="115" spans="7:8" ht="12.75">
      <c r="G115" s="36"/>
      <c r="H115" s="12"/>
    </row>
    <row r="116" spans="2:8" ht="12.75">
      <c r="B116" s="40"/>
      <c r="G116" s="36"/>
      <c r="H116" s="12"/>
    </row>
    <row r="117" spans="7:8" ht="12.75">
      <c r="G117" s="36"/>
      <c r="H117" s="12"/>
    </row>
    <row r="118" spans="2:8" ht="12.75">
      <c r="B118" s="40"/>
      <c r="G118" s="36"/>
      <c r="H118" s="12"/>
    </row>
    <row r="119" spans="7:8" ht="12.75">
      <c r="G119" s="36"/>
      <c r="H119" s="12"/>
    </row>
    <row r="120" spans="7:8" ht="12.75">
      <c r="G120" s="36"/>
      <c r="H120" s="12"/>
    </row>
    <row r="121" spans="7:8" ht="12.75">
      <c r="G121" s="36"/>
      <c r="H121" s="12"/>
    </row>
    <row r="125" spans="2:7" ht="12.75">
      <c r="B125" s="41"/>
      <c r="G125" s="42"/>
    </row>
    <row r="129" spans="2:8" ht="12.75">
      <c r="B129" s="2"/>
      <c r="C129" s="2"/>
      <c r="D129" s="2"/>
      <c r="E129" s="2"/>
      <c r="F129" s="12"/>
      <c r="G129" s="12"/>
      <c r="H129" s="43"/>
    </row>
  </sheetData>
  <mergeCells count="4">
    <mergeCell ref="A4:H4"/>
    <mergeCell ref="A5:H5"/>
    <mergeCell ref="A106:H106"/>
    <mergeCell ref="A107:H107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Kőszegi János</cp:lastModifiedBy>
  <dcterms:created xsi:type="dcterms:W3CDTF">2008-06-06T08:03:18Z</dcterms:created>
  <dcterms:modified xsi:type="dcterms:W3CDTF">2008-06-21T20:13:55Z</dcterms:modified>
  <cp:category/>
  <cp:version/>
  <cp:contentType/>
  <cp:contentStatus/>
</cp:coreProperties>
</file>